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56" yWindow="65516" windowWidth="23760" windowHeight="14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<sst xmlns="http://schemas.openxmlformats.org/spreadsheetml/2006/main" count="49" uniqueCount="41">
  <si>
    <t xml:space="preserve">      BASELINE 1:</t>
  </si>
  <si>
    <t xml:space="preserve">      BASELINE 2:</t>
  </si>
  <si>
    <t xml:space="preserve">      BASELINE 3:</t>
  </si>
  <si>
    <t xml:space="preserve">      BASELINE 4:</t>
  </si>
  <si>
    <t xml:space="preserve">      BASELINE 5:</t>
  </si>
  <si>
    <t xml:space="preserve">              Per :     YEAR</t>
  </si>
  <si>
    <t xml:space="preserve">   MONTH</t>
  </si>
  <si>
    <t xml:space="preserve">    Management:</t>
  </si>
  <si>
    <t xml:space="preserve">    Support Staff:</t>
  </si>
  <si>
    <t xml:space="preserve">    PRICING</t>
  </si>
  <si>
    <t xml:space="preserve">  UNIT COSTS</t>
  </si>
  <si>
    <t>Price:</t>
  </si>
  <si>
    <t xml:space="preserve">    QTR</t>
  </si>
  <si>
    <t xml:space="preserve">  Facilities All-in:</t>
  </si>
  <si>
    <t xml:space="preserve"> Sales-Marketing:</t>
  </si>
  <si>
    <t xml:space="preserve">   All IT-Telecom:</t>
  </si>
  <si>
    <t xml:space="preserve"> Monthly Burn:</t>
  </si>
  <si>
    <t>Labor + Mats:</t>
  </si>
  <si>
    <t xml:space="preserve">     DAY</t>
  </si>
  <si>
    <t xml:space="preserve"> WEEK</t>
  </si>
  <si>
    <t xml:space="preserve">  METRICS</t>
  </si>
  <si>
    <t>Module A</t>
  </si>
  <si>
    <t>Module B</t>
  </si>
  <si>
    <t>Module C</t>
  </si>
  <si>
    <t xml:space="preserve">       And Our Costs Are:</t>
  </si>
  <si>
    <t xml:space="preserve">        If We Charge This:</t>
  </si>
  <si>
    <r>
      <t xml:space="preserve">    Gross Profit</t>
    </r>
    <r>
      <rPr>
        <i/>
        <sz val="10"/>
        <color indexed="8"/>
        <rFont val="Arial"/>
        <family val="2"/>
      </rPr>
      <t xml:space="preserve"> per unit:</t>
    </r>
  </si>
  <si>
    <t xml:space="preserve">               Breakeven at:</t>
  </si>
  <si>
    <t>BURN</t>
  </si>
  <si>
    <t>VOLUME</t>
  </si>
  <si>
    <t>The Business Model and New Venture Dynamics</t>
  </si>
  <si>
    <t>LABOR + COMMISSIONS + ROYALTIES</t>
  </si>
  <si>
    <t>MATERIALS + DIRECT MFG COSTS</t>
  </si>
  <si>
    <t>TOTAL DIRECT COSTS</t>
  </si>
  <si>
    <t>Gross Contribution Margin</t>
  </si>
  <si>
    <t xml:space="preserve">  Acct/Legal/Consult:</t>
  </si>
  <si>
    <t>Your Biz Idea</t>
  </si>
  <si>
    <t>Monthly B/E Units:</t>
  </si>
  <si>
    <t>MONTHLY OPERATIONS</t>
  </si>
  <si>
    <t xml:space="preserve"> Monthly Burn Rate is:</t>
  </si>
  <si>
    <r>
      <t>Copyrighted</t>
    </r>
    <r>
      <rPr>
        <b/>
        <sz val="12"/>
        <color indexed="9"/>
        <rFont val="Arial"/>
        <family val="2"/>
      </rPr>
      <t xml:space="preserve"> © 1990 David Newton  WESTMONT </t>
    </r>
    <r>
      <rPr>
        <b/>
        <sz val="12"/>
        <color indexed="9"/>
        <rFont val="Arial"/>
        <family val="2"/>
      </rPr>
      <t>•</t>
    </r>
    <r>
      <rPr>
        <b/>
        <sz val="12"/>
        <color indexed="9"/>
        <rFont val="Arial"/>
        <family val="2"/>
      </rPr>
      <t xml:space="preserve"> Santa Barbara </t>
    </r>
    <r>
      <rPr>
        <b/>
        <sz val="12"/>
        <color indexed="9"/>
        <rFont val="Arial"/>
        <family val="2"/>
      </rPr>
      <t>•</t>
    </r>
    <r>
      <rPr>
        <b/>
        <sz val="12"/>
        <color indexed="9"/>
        <rFont val="Arial"/>
        <family val="2"/>
      </rPr>
      <t xml:space="preserve"> California </t>
    </r>
    <r>
      <rPr>
        <b/>
        <sz val="12"/>
        <color indexed="9"/>
        <rFont val="Arial"/>
        <family val="2"/>
      </rPr>
      <t>•</t>
    </r>
    <r>
      <rPr>
        <b/>
        <sz val="12"/>
        <color indexed="9"/>
        <rFont val="Arial"/>
        <family val="2"/>
      </rPr>
      <t xml:space="preserve"> USA 93108-1099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</si>
</sst>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[Red]\(&quot;$&quot;#,##0\)"/>
    <numFmt numFmtId="165" formatCode="&quot;$&quot;#,##0.00_);[Red]\(&quot;$&quot;#,##0.00\)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&quot;$&quot;#,##0.00"/>
    <numFmt numFmtId="171" formatCode="&quot;$&quot;#,##0"/>
  </numFmts>
  <fonts count="36">
    <font>
      <sz val="10"/>
      <name val="Arial"/>
      <family val="0"/>
    </font>
    <font>
      <b/>
      <i/>
      <sz val="14"/>
      <color indexed="22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sz val="8"/>
      <name val="Arial"/>
      <family val="0"/>
    </font>
    <font>
      <b/>
      <sz val="10"/>
      <color indexed="9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0"/>
    </font>
    <font>
      <sz val="16"/>
      <color indexed="8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6"/>
      <color indexed="17"/>
      <name val="Arial"/>
      <family val="0"/>
    </font>
    <font>
      <b/>
      <i/>
      <sz val="10"/>
      <color indexed="17"/>
      <name val="Arial"/>
      <family val="2"/>
    </font>
    <font>
      <sz val="16"/>
      <name val="Arial"/>
      <family val="2"/>
    </font>
    <font>
      <sz val="16"/>
      <color indexed="10"/>
      <name val="Arial"/>
      <family val="0"/>
    </font>
    <font>
      <b/>
      <sz val="8"/>
      <color indexed="9"/>
      <name val="Arial"/>
      <family val="2"/>
    </font>
    <font>
      <sz val="16"/>
      <color indexed="62"/>
      <name val="Arial"/>
      <family val="2"/>
    </font>
    <font>
      <i/>
      <sz val="10"/>
      <color indexed="62"/>
      <name val="Arial"/>
      <family val="2"/>
    </font>
    <font>
      <b/>
      <sz val="14"/>
      <color indexed="13"/>
      <name val="Arial"/>
      <family val="2"/>
    </font>
    <font>
      <b/>
      <sz val="14"/>
      <color indexed="15"/>
      <name val="Arial"/>
      <family val="2"/>
    </font>
    <font>
      <b/>
      <sz val="10"/>
      <color indexed="11"/>
      <name val="Arial"/>
      <family val="2"/>
    </font>
    <font>
      <b/>
      <sz val="14"/>
      <color indexed="11"/>
      <name val="Arial"/>
      <family val="2"/>
    </font>
    <font>
      <b/>
      <sz val="14"/>
      <color indexed="45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2"/>
      <color indexed="8"/>
      <name val="Arial"/>
      <family val="0"/>
    </font>
    <font>
      <b/>
      <sz val="14"/>
      <color indexed="8"/>
      <name val="Arial"/>
      <family val="2"/>
    </font>
    <font>
      <b/>
      <i/>
      <sz val="10"/>
      <color indexed="8"/>
      <name val="Arial"/>
      <family val="2"/>
    </font>
    <font>
      <b/>
      <sz val="14"/>
      <color indexed="17"/>
      <name val="Arial"/>
      <family val="2"/>
    </font>
    <font>
      <sz val="16"/>
      <color indexed="9"/>
      <name val="Arial"/>
      <family val="2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7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7" fillId="0" borderId="0" xfId="0" applyFont="1" applyAlignment="1">
      <alignment/>
    </xf>
    <xf numFmtId="170" fontId="8" fillId="0" borderId="0" xfId="0" applyNumberFormat="1" applyFont="1" applyFill="1" applyAlignment="1">
      <alignment horizontal="right"/>
    </xf>
    <xf numFmtId="170" fontId="0" fillId="0" borderId="0" xfId="0" applyNumberFormat="1" applyFill="1" applyAlignment="1">
      <alignment horizontal="right"/>
    </xf>
    <xf numFmtId="0" fontId="0" fillId="0" borderId="0" xfId="0" applyFill="1" applyAlignment="1">
      <alignment/>
    </xf>
    <xf numFmtId="0" fontId="0" fillId="0" borderId="1" xfId="0" applyBorder="1" applyAlignment="1">
      <alignment/>
    </xf>
    <xf numFmtId="170" fontId="9" fillId="3" borderId="1" xfId="0" applyNumberFormat="1" applyFont="1" applyFill="1" applyBorder="1" applyAlignment="1">
      <alignment horizontal="right"/>
    </xf>
    <xf numFmtId="0" fontId="5" fillId="0" borderId="2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170" fontId="9" fillId="0" borderId="0" xfId="0" applyNumberFormat="1" applyFont="1" applyFill="1" applyBorder="1" applyAlignment="1">
      <alignment horizontal="right"/>
    </xf>
    <xf numFmtId="0" fontId="11" fillId="0" borderId="0" xfId="0" applyFont="1" applyBorder="1" applyAlignment="1">
      <alignment/>
    </xf>
    <xf numFmtId="0" fontId="0" fillId="0" borderId="2" xfId="0" applyBorder="1" applyAlignment="1">
      <alignment/>
    </xf>
    <xf numFmtId="0" fontId="6" fillId="0" borderId="0" xfId="0" applyFont="1" applyBorder="1" applyAlignment="1">
      <alignment/>
    </xf>
    <xf numFmtId="170" fontId="15" fillId="0" borderId="0" xfId="0" applyNumberFormat="1" applyFont="1" applyFill="1" applyBorder="1" applyAlignment="1">
      <alignment horizontal="right"/>
    </xf>
    <xf numFmtId="170" fontId="12" fillId="0" borderId="0" xfId="0" applyNumberFormat="1" applyFont="1" applyFill="1" applyBorder="1" applyAlignment="1">
      <alignment horizontal="right"/>
    </xf>
    <xf numFmtId="171" fontId="9" fillId="4" borderId="0" xfId="0" applyNumberFormat="1" applyFont="1" applyFill="1" applyBorder="1" applyAlignment="1">
      <alignment horizontal="right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3" fillId="0" borderId="0" xfId="0" applyFont="1" applyFill="1" applyAlignment="1">
      <alignment/>
    </xf>
    <xf numFmtId="0" fontId="2" fillId="5" borderId="0" xfId="0" applyFont="1" applyFill="1" applyAlignment="1">
      <alignment/>
    </xf>
    <xf numFmtId="0" fontId="16" fillId="0" borderId="0" xfId="0" applyFont="1" applyFill="1" applyAlignment="1">
      <alignment/>
    </xf>
    <xf numFmtId="0" fontId="7" fillId="0" borderId="1" xfId="0" applyFont="1" applyFill="1" applyBorder="1" applyAlignment="1">
      <alignment/>
    </xf>
    <xf numFmtId="0" fontId="0" fillId="0" borderId="1" xfId="0" applyFill="1" applyBorder="1" applyAlignment="1">
      <alignment/>
    </xf>
    <xf numFmtId="0" fontId="0" fillId="0" borderId="6" xfId="0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3" xfId="0" applyFill="1" applyBorder="1" applyAlignment="1">
      <alignment/>
    </xf>
    <xf numFmtId="0" fontId="11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71" fontId="9" fillId="0" borderId="0" xfId="0" applyNumberFormat="1" applyFont="1" applyFill="1" applyBorder="1" applyAlignment="1">
      <alignment horizontal="right"/>
    </xf>
    <xf numFmtId="3" fontId="14" fillId="0" borderId="0" xfId="0" applyNumberFormat="1" applyFont="1" applyFill="1" applyBorder="1" applyAlignment="1">
      <alignment/>
    </xf>
    <xf numFmtId="1" fontId="14" fillId="0" borderId="0" xfId="0" applyNumberFormat="1" applyFont="1" applyFill="1" applyBorder="1" applyAlignment="1">
      <alignment/>
    </xf>
    <xf numFmtId="1" fontId="14" fillId="0" borderId="3" xfId="0" applyNumberFormat="1" applyFont="1" applyFill="1" applyBorder="1" applyAlignment="1">
      <alignment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/>
    </xf>
    <xf numFmtId="0" fontId="6" fillId="0" borderId="5" xfId="0" applyFont="1" applyFill="1" applyBorder="1" applyAlignment="1">
      <alignment/>
    </xf>
    <xf numFmtId="0" fontId="6" fillId="0" borderId="7" xfId="0" applyFont="1" applyFill="1" applyBorder="1" applyAlignment="1">
      <alignment/>
    </xf>
    <xf numFmtId="3" fontId="17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right"/>
    </xf>
    <xf numFmtId="0" fontId="10" fillId="0" borderId="5" xfId="0" applyFont="1" applyFill="1" applyBorder="1" applyAlignment="1">
      <alignment horizontal="right"/>
    </xf>
    <xf numFmtId="0" fontId="18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70" fontId="9" fillId="4" borderId="6" xfId="0" applyNumberFormat="1" applyFont="1" applyFill="1" applyBorder="1" applyAlignment="1">
      <alignment horizontal="right"/>
    </xf>
    <xf numFmtId="170" fontId="9" fillId="0" borderId="3" xfId="0" applyNumberFormat="1" applyFont="1" applyFill="1" applyBorder="1" applyAlignment="1">
      <alignment horizontal="right"/>
    </xf>
    <xf numFmtId="171" fontId="9" fillId="0" borderId="3" xfId="0" applyNumberFormat="1" applyFont="1" applyFill="1" applyBorder="1" applyAlignment="1">
      <alignment horizontal="right"/>
    </xf>
    <xf numFmtId="3" fontId="9" fillId="0" borderId="7" xfId="0" applyNumberFormat="1" applyFont="1" applyFill="1" applyBorder="1" applyAlignment="1">
      <alignment horizontal="right"/>
    </xf>
    <xf numFmtId="0" fontId="19" fillId="5" borderId="0" xfId="0" applyFont="1" applyFill="1" applyAlignment="1">
      <alignment/>
    </xf>
    <xf numFmtId="0" fontId="20" fillId="5" borderId="0" xfId="0" applyFont="1" applyFill="1" applyAlignment="1">
      <alignment/>
    </xf>
    <xf numFmtId="170" fontId="9" fillId="6" borderId="6" xfId="0" applyNumberFormat="1" applyFont="1" applyFill="1" applyBorder="1" applyAlignment="1">
      <alignment horizontal="right"/>
    </xf>
    <xf numFmtId="0" fontId="13" fillId="0" borderId="0" xfId="0" applyFont="1" applyBorder="1" applyAlignment="1">
      <alignment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/>
    </xf>
    <xf numFmtId="171" fontId="9" fillId="3" borderId="6" xfId="0" applyNumberFormat="1" applyFont="1" applyFill="1" applyBorder="1" applyAlignment="1">
      <alignment horizontal="right"/>
    </xf>
    <xf numFmtId="171" fontId="9" fillId="0" borderId="7" xfId="0" applyNumberFormat="1" applyFont="1" applyFill="1" applyBorder="1" applyAlignment="1">
      <alignment horizontal="right"/>
    </xf>
    <xf numFmtId="3" fontId="9" fillId="7" borderId="6" xfId="0" applyNumberFormat="1" applyFont="1" applyFill="1" applyBorder="1" applyAlignment="1">
      <alignment horizontal="right"/>
    </xf>
    <xf numFmtId="0" fontId="16" fillId="2" borderId="0" xfId="0" applyFont="1" applyFill="1" applyAlignment="1">
      <alignment/>
    </xf>
    <xf numFmtId="0" fontId="24" fillId="4" borderId="8" xfId="0" applyFont="1" applyFill="1" applyBorder="1" applyAlignment="1">
      <alignment/>
    </xf>
    <xf numFmtId="0" fontId="24" fillId="4" borderId="1" xfId="0" applyFont="1" applyFill="1" applyBorder="1" applyAlignment="1">
      <alignment/>
    </xf>
    <xf numFmtId="0" fontId="24" fillId="0" borderId="2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8" fillId="0" borderId="2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24" fillId="0" borderId="1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4" borderId="0" xfId="0" applyFont="1" applyFill="1" applyBorder="1" applyAlignment="1">
      <alignment/>
    </xf>
    <xf numFmtId="171" fontId="9" fillId="0" borderId="1" xfId="0" applyNumberFormat="1" applyFont="1" applyFill="1" applyBorder="1" applyAlignment="1">
      <alignment horizontal="right"/>
    </xf>
    <xf numFmtId="0" fontId="24" fillId="4" borderId="2" xfId="0" applyFont="1" applyFill="1" applyBorder="1" applyAlignment="1">
      <alignment/>
    </xf>
    <xf numFmtId="8" fontId="25" fillId="0" borderId="2" xfId="0" applyNumberFormat="1" applyFont="1" applyFill="1" applyBorder="1" applyAlignment="1">
      <alignment/>
    </xf>
    <xf numFmtId="9" fontId="25" fillId="0" borderId="0" xfId="0" applyNumberFormat="1" applyFont="1" applyFill="1" applyBorder="1" applyAlignment="1">
      <alignment horizontal="center"/>
    </xf>
    <xf numFmtId="9" fontId="26" fillId="0" borderId="0" xfId="0" applyNumberFormat="1" applyFont="1" applyFill="1" applyBorder="1" applyAlignment="1">
      <alignment horizontal="center"/>
    </xf>
    <xf numFmtId="6" fontId="26" fillId="0" borderId="2" xfId="0" applyNumberFormat="1" applyFont="1" applyFill="1" applyBorder="1" applyAlignment="1">
      <alignment/>
    </xf>
    <xf numFmtId="38" fontId="26" fillId="0" borderId="4" xfId="0" applyNumberFormat="1" applyFont="1" applyFill="1" applyBorder="1" applyAlignment="1">
      <alignment/>
    </xf>
    <xf numFmtId="9" fontId="26" fillId="0" borderId="5" xfId="0" applyNumberFormat="1" applyFont="1" applyFill="1" applyBorder="1" applyAlignment="1">
      <alignment horizontal="center"/>
    </xf>
    <xf numFmtId="8" fontId="26" fillId="0" borderId="2" xfId="0" applyNumberFormat="1" applyFont="1" applyFill="1" applyBorder="1" applyAlignment="1">
      <alignment/>
    </xf>
    <xf numFmtId="38" fontId="26" fillId="0" borderId="4" xfId="0" applyNumberFormat="1" applyFont="1" applyFill="1" applyBorder="1" applyAlignment="1">
      <alignment/>
    </xf>
    <xf numFmtId="9" fontId="25" fillId="0" borderId="5" xfId="0" applyNumberFormat="1" applyFont="1" applyFill="1" applyBorder="1" applyAlignment="1">
      <alignment horizontal="center"/>
    </xf>
    <xf numFmtId="9" fontId="25" fillId="0" borderId="0" xfId="0" applyNumberFormat="1" applyFont="1" applyFill="1" applyBorder="1" applyAlignment="1">
      <alignment/>
    </xf>
    <xf numFmtId="9" fontId="26" fillId="0" borderId="0" xfId="0" applyNumberFormat="1" applyFont="1" applyFill="1" applyBorder="1" applyAlignment="1">
      <alignment/>
    </xf>
    <xf numFmtId="9" fontId="25" fillId="0" borderId="5" xfId="0" applyNumberFormat="1" applyFont="1" applyFill="1" applyBorder="1" applyAlignment="1">
      <alignment/>
    </xf>
    <xf numFmtId="38" fontId="25" fillId="0" borderId="4" xfId="0" applyNumberFormat="1" applyFont="1" applyFill="1" applyBorder="1" applyAlignment="1">
      <alignment/>
    </xf>
    <xf numFmtId="9" fontId="25" fillId="0" borderId="5" xfId="0" applyNumberFormat="1" applyFont="1" applyFill="1" applyBorder="1" applyAlignment="1">
      <alignment/>
    </xf>
    <xf numFmtId="0" fontId="27" fillId="2" borderId="0" xfId="0" applyFont="1" applyFill="1" applyAlignment="1">
      <alignment/>
    </xf>
    <xf numFmtId="3" fontId="9" fillId="0" borderId="0" xfId="0" applyNumberFormat="1" applyFont="1" applyFill="1" applyBorder="1" applyAlignment="1">
      <alignment horizontal="center"/>
    </xf>
    <xf numFmtId="3" fontId="14" fillId="0" borderId="0" xfId="0" applyNumberFormat="1" applyFont="1" applyBorder="1" applyAlignment="1">
      <alignment horizontal="center"/>
    </xf>
    <xf numFmtId="3" fontId="14" fillId="0" borderId="3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22" fillId="5" borderId="0" xfId="0" applyFont="1" applyFill="1" applyAlignment="1">
      <alignment horizontal="center"/>
    </xf>
    <xf numFmtId="0" fontId="23" fillId="5" borderId="0" xfId="0" applyFont="1" applyFill="1" applyAlignment="1">
      <alignment horizontal="center"/>
    </xf>
    <xf numFmtId="0" fontId="28" fillId="6" borderId="6" xfId="0" applyFont="1" applyFill="1" applyBorder="1" applyAlignment="1">
      <alignment horizontal="left"/>
    </xf>
    <xf numFmtId="0" fontId="29" fillId="6" borderId="1" xfId="0" applyFont="1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9" fontId="25" fillId="0" borderId="1" xfId="0" applyNumberFormat="1" applyFont="1" applyFill="1" applyBorder="1" applyAlignment="1">
      <alignment horizontal="center"/>
    </xf>
    <xf numFmtId="8" fontId="25" fillId="0" borderId="8" xfId="0" applyNumberFormat="1" applyFont="1" applyFill="1" applyBorder="1" applyAlignment="1">
      <alignment/>
    </xf>
    <xf numFmtId="6" fontId="25" fillId="0" borderId="8" xfId="0" applyNumberFormat="1" applyFont="1" applyFill="1" applyBorder="1" applyAlignment="1">
      <alignment horizontal="right"/>
    </xf>
    <xf numFmtId="9" fontId="25" fillId="0" borderId="1" xfId="0" applyNumberFormat="1" applyFont="1" applyFill="1" applyBorder="1" applyAlignment="1">
      <alignment/>
    </xf>
    <xf numFmtId="38" fontId="25" fillId="0" borderId="8" xfId="0" applyNumberFormat="1" applyFont="1" applyFill="1" applyBorder="1" applyAlignment="1">
      <alignment/>
    </xf>
    <xf numFmtId="0" fontId="0" fillId="2" borderId="0" xfId="0" applyFill="1" applyAlignment="1">
      <alignment/>
    </xf>
    <xf numFmtId="9" fontId="31" fillId="0" borderId="0" xfId="0" applyNumberFormat="1" applyFont="1" applyBorder="1" applyAlignment="1">
      <alignment horizontal="right"/>
    </xf>
    <xf numFmtId="0" fontId="2" fillId="5" borderId="0" xfId="0" applyFont="1" applyFill="1" applyAlignment="1">
      <alignment horizontal="left"/>
    </xf>
    <xf numFmtId="0" fontId="5" fillId="5" borderId="8" xfId="0" applyFont="1" applyFill="1" applyBorder="1" applyAlignment="1">
      <alignment/>
    </xf>
    <xf numFmtId="0" fontId="5" fillId="5" borderId="1" xfId="0" applyFont="1" applyFill="1" applyBorder="1" applyAlignment="1">
      <alignment/>
    </xf>
    <xf numFmtId="0" fontId="5" fillId="5" borderId="2" xfId="0" applyFont="1" applyFill="1" applyBorder="1" applyAlignment="1">
      <alignment/>
    </xf>
    <xf numFmtId="0" fontId="5" fillId="5" borderId="0" xfId="0" applyFont="1" applyFill="1" applyBorder="1" applyAlignment="1">
      <alignment/>
    </xf>
    <xf numFmtId="0" fontId="30" fillId="0" borderId="1" xfId="0" applyFont="1" applyBorder="1" applyAlignment="1">
      <alignment/>
    </xf>
    <xf numFmtId="0" fontId="30" fillId="0" borderId="0" xfId="0" applyFont="1" applyBorder="1" applyAlignment="1">
      <alignment/>
    </xf>
    <xf numFmtId="0" fontId="33" fillId="0" borderId="0" xfId="0" applyFont="1" applyBorder="1" applyAlignment="1">
      <alignment/>
    </xf>
    <xf numFmtId="171" fontId="32" fillId="8" borderId="1" xfId="0" applyNumberFormat="1" applyFont="1" applyFill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13</xdr:row>
      <xdr:rowOff>0</xdr:rowOff>
    </xdr:from>
    <xdr:to>
      <xdr:col>3</xdr:col>
      <xdr:colOff>180975</xdr:colOff>
      <xdr:row>17</xdr:row>
      <xdr:rowOff>180975</xdr:rowOff>
    </xdr:to>
    <xdr:sp>
      <xdr:nvSpPr>
        <xdr:cNvPr id="1" name="Line 5"/>
        <xdr:cNvSpPr>
          <a:spLocks/>
        </xdr:cNvSpPr>
      </xdr:nvSpPr>
      <xdr:spPr>
        <a:xfrm flipH="1">
          <a:off x="1114425" y="2657475"/>
          <a:ext cx="714375" cy="8858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5"/>
  <sheetViews>
    <sheetView tabSelected="1" zoomScale="130" zoomScaleNormal="130" workbookViewId="0" topLeftCell="A21">
      <selection activeCell="G46" sqref="G46"/>
    </sheetView>
  </sheetViews>
  <sheetFormatPr defaultColWidth="8.8515625" defaultRowHeight="12.75"/>
  <cols>
    <col min="1" max="1" width="11.7109375" style="0" customWidth="1"/>
    <col min="2" max="2" width="7.7109375" style="0" customWidth="1"/>
    <col min="3" max="6" width="5.28125" style="0" customWidth="1"/>
    <col min="7" max="7" width="20.7109375" style="0" customWidth="1"/>
    <col min="8" max="10" width="12.7109375" style="0" customWidth="1"/>
    <col min="11" max="11" width="10.7109375" style="0" customWidth="1"/>
    <col min="12" max="12" width="7.7109375" style="0" customWidth="1"/>
    <col min="13" max="13" width="17.7109375" style="0" customWidth="1"/>
    <col min="14" max="14" width="5.7109375" style="0" customWidth="1"/>
  </cols>
  <sheetData>
    <row r="1" spans="1:13" ht="16.5">
      <c r="A1" s="1" t="s">
        <v>30</v>
      </c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102"/>
    </row>
    <row r="2" spans="1:13" ht="15">
      <c r="A2" s="86" t="s">
        <v>40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102"/>
    </row>
    <row r="3" spans="1:12" ht="15">
      <c r="A3" s="60" t="s">
        <v>21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3"/>
    </row>
    <row r="4" spans="10:11" ht="18" thickBot="1">
      <c r="J4" s="24" t="s">
        <v>20</v>
      </c>
      <c r="K4" s="24"/>
    </row>
    <row r="5" spans="1:11" ht="18.75" thickTop="1">
      <c r="A5" s="105" t="s">
        <v>0</v>
      </c>
      <c r="B5" s="106"/>
      <c r="C5" s="109" t="s">
        <v>25</v>
      </c>
      <c r="D5" s="7"/>
      <c r="E5" s="7"/>
      <c r="F5" s="7"/>
      <c r="G5" s="8">
        <v>4000</v>
      </c>
      <c r="H5" s="112">
        <v>5000</v>
      </c>
      <c r="I5" s="7"/>
      <c r="J5" s="95" t="s">
        <v>36</v>
      </c>
      <c r="K5" s="94"/>
    </row>
    <row r="6" spans="1:12" ht="12">
      <c r="A6" s="9"/>
      <c r="B6" s="10"/>
      <c r="C6" s="11"/>
      <c r="D6" s="12"/>
      <c r="E6" s="12"/>
      <c r="F6" s="12"/>
      <c r="G6" s="12"/>
      <c r="H6" s="12"/>
      <c r="I6" s="12"/>
      <c r="J6" s="12"/>
      <c r="K6" s="13"/>
      <c r="L6" s="4"/>
    </row>
    <row r="7" spans="1:13" ht="18">
      <c r="A7" s="107" t="s">
        <v>1</v>
      </c>
      <c r="B7" s="108"/>
      <c r="C7" s="110" t="s">
        <v>24</v>
      </c>
      <c r="D7" s="12"/>
      <c r="E7" s="12"/>
      <c r="F7" s="12"/>
      <c r="G7" s="14">
        <v>1200</v>
      </c>
      <c r="H7" s="15" t="s">
        <v>31</v>
      </c>
      <c r="I7" s="12"/>
      <c r="J7" s="12"/>
      <c r="K7" s="13"/>
      <c r="L7" s="4"/>
      <c r="M7" s="6"/>
    </row>
    <row r="8" spans="1:13" ht="18">
      <c r="A8" s="16"/>
      <c r="B8" s="12"/>
      <c r="C8" s="17"/>
      <c r="D8" s="12"/>
      <c r="E8" s="12"/>
      <c r="F8" s="12"/>
      <c r="G8" s="14">
        <v>1000</v>
      </c>
      <c r="H8" s="15" t="s">
        <v>32</v>
      </c>
      <c r="I8" s="12"/>
      <c r="J8" s="12"/>
      <c r="K8" s="13"/>
      <c r="L8" s="5"/>
      <c r="M8" s="6"/>
    </row>
    <row r="9" spans="1:13" ht="18">
      <c r="A9" s="16"/>
      <c r="B9" s="12"/>
      <c r="C9" s="12"/>
      <c r="D9" s="12"/>
      <c r="E9" s="12"/>
      <c r="F9" s="12"/>
      <c r="G9" s="18">
        <f>G7+G8</f>
        <v>2200</v>
      </c>
      <c r="H9" s="15" t="s">
        <v>33</v>
      </c>
      <c r="I9" s="12"/>
      <c r="J9" s="12"/>
      <c r="K9" s="13"/>
      <c r="L9" s="5"/>
      <c r="M9" s="6"/>
    </row>
    <row r="10" spans="1:11" ht="12">
      <c r="A10" s="16"/>
      <c r="B10" s="12"/>
      <c r="C10" s="12"/>
      <c r="D10" s="12"/>
      <c r="E10" s="12"/>
      <c r="F10" s="12"/>
      <c r="G10" s="12"/>
      <c r="H10" s="12"/>
      <c r="I10" s="12"/>
      <c r="J10" s="12"/>
      <c r="K10" s="13"/>
    </row>
    <row r="11" spans="1:11" ht="18">
      <c r="A11" s="107" t="s">
        <v>2</v>
      </c>
      <c r="B11" s="108"/>
      <c r="C11" s="54" t="s">
        <v>26</v>
      </c>
      <c r="D11" s="12"/>
      <c r="E11" s="12"/>
      <c r="F11" s="12"/>
      <c r="G11" s="19">
        <f>G5-G9</f>
        <v>1800</v>
      </c>
      <c r="H11" s="103">
        <f>G11/G5</f>
        <v>0.45</v>
      </c>
      <c r="I11" s="54" t="s">
        <v>34</v>
      </c>
      <c r="J11" s="12"/>
      <c r="K11" s="13"/>
    </row>
    <row r="12" spans="1:11" ht="12">
      <c r="A12" s="9"/>
      <c r="B12" s="10"/>
      <c r="C12" s="11"/>
      <c r="D12" s="12"/>
      <c r="E12" s="12"/>
      <c r="F12" s="12"/>
      <c r="G12" s="12"/>
      <c r="H12" s="12"/>
      <c r="I12" s="12"/>
      <c r="J12" s="12"/>
      <c r="K12" s="13"/>
    </row>
    <row r="13" spans="1:11" ht="18">
      <c r="A13" s="107" t="s">
        <v>3</v>
      </c>
      <c r="B13" s="108"/>
      <c r="C13" s="110" t="s">
        <v>39</v>
      </c>
      <c r="D13" s="12"/>
      <c r="E13" s="12"/>
      <c r="F13" s="12"/>
      <c r="G13" s="20">
        <f>(G19)+(G21)+(G23)+(G25)+(G27)+(G29)</f>
        <v>52000</v>
      </c>
      <c r="H13" s="15"/>
      <c r="I13" s="12"/>
      <c r="J13" s="12"/>
      <c r="K13" s="13"/>
    </row>
    <row r="14" spans="1:11" ht="12">
      <c r="A14" s="9"/>
      <c r="B14" s="10"/>
      <c r="C14" s="11"/>
      <c r="D14" s="12"/>
      <c r="E14" s="12"/>
      <c r="F14" s="12"/>
      <c r="G14" s="12"/>
      <c r="H14" s="12"/>
      <c r="I14" s="12"/>
      <c r="J14" s="12"/>
      <c r="K14" s="13"/>
    </row>
    <row r="15" spans="1:11" ht="18">
      <c r="A15" s="107" t="s">
        <v>4</v>
      </c>
      <c r="B15" s="108"/>
      <c r="C15" s="110" t="s">
        <v>27</v>
      </c>
      <c r="D15" s="111"/>
      <c r="E15" s="12"/>
      <c r="F15" s="12"/>
      <c r="G15" s="87">
        <f>I15*12</f>
        <v>346.6666666666667</v>
      </c>
      <c r="H15" s="88">
        <f>I15*3</f>
        <v>86.66666666666667</v>
      </c>
      <c r="I15" s="88">
        <f>G13/G11</f>
        <v>28.88888888888889</v>
      </c>
      <c r="J15" s="88">
        <f>G15/52</f>
        <v>6.666666666666667</v>
      </c>
      <c r="K15" s="89">
        <f>G15/365</f>
        <v>0.949771689497717</v>
      </c>
    </row>
    <row r="16" spans="1:11" ht="12.75" thickBot="1">
      <c r="A16" s="21"/>
      <c r="B16" s="22"/>
      <c r="C16" s="22"/>
      <c r="D16" s="22"/>
      <c r="E16" s="22"/>
      <c r="F16" s="22"/>
      <c r="G16" s="90" t="s">
        <v>5</v>
      </c>
      <c r="H16" s="90" t="s">
        <v>12</v>
      </c>
      <c r="I16" s="90" t="s">
        <v>6</v>
      </c>
      <c r="J16" s="90" t="s">
        <v>19</v>
      </c>
      <c r="K16" s="91" t="s">
        <v>18</v>
      </c>
    </row>
    <row r="17" spans="3:8" ht="12.75" thickTop="1">
      <c r="C17" s="3"/>
      <c r="H17" s="3"/>
    </row>
    <row r="18" spans="1:11" ht="18" thickBot="1">
      <c r="A18" s="60" t="s">
        <v>22</v>
      </c>
      <c r="I18" s="104" t="s">
        <v>38</v>
      </c>
      <c r="J18" s="24"/>
      <c r="K18" s="24"/>
    </row>
    <row r="19" spans="1:11" ht="18.75" thickTop="1">
      <c r="A19" s="61" t="s">
        <v>13</v>
      </c>
      <c r="B19" s="62"/>
      <c r="C19" s="67"/>
      <c r="D19" s="27"/>
      <c r="E19" s="27"/>
      <c r="F19" s="27"/>
      <c r="G19" s="70">
        <v>7500</v>
      </c>
      <c r="H19" s="27"/>
      <c r="I19" s="27"/>
      <c r="J19" s="27"/>
      <c r="K19" s="28"/>
    </row>
    <row r="20" spans="1:11" ht="12">
      <c r="A20" s="63"/>
      <c r="B20" s="64"/>
      <c r="C20" s="68"/>
      <c r="D20" s="30"/>
      <c r="E20" s="30"/>
      <c r="F20" s="30"/>
      <c r="G20" s="30"/>
      <c r="H20" s="30"/>
      <c r="I20" s="30"/>
      <c r="J20" s="30"/>
      <c r="K20" s="31"/>
    </row>
    <row r="21" spans="1:11" ht="18">
      <c r="A21" s="71" t="s">
        <v>7</v>
      </c>
      <c r="B21" s="69"/>
      <c r="C21" s="68"/>
      <c r="D21" s="30"/>
      <c r="E21" s="30"/>
      <c r="F21" s="30"/>
      <c r="G21" s="34">
        <v>30000</v>
      </c>
      <c r="H21" s="32"/>
      <c r="I21" s="30"/>
      <c r="J21" s="30"/>
      <c r="K21" s="31"/>
    </row>
    <row r="22" spans="1:11" ht="18">
      <c r="A22" s="65"/>
      <c r="B22" s="66"/>
      <c r="C22" s="68"/>
      <c r="D22" s="30"/>
      <c r="E22" s="30"/>
      <c r="F22" s="30"/>
      <c r="G22" s="14"/>
      <c r="H22" s="32"/>
      <c r="I22" s="30"/>
      <c r="J22" s="30"/>
      <c r="K22" s="31"/>
    </row>
    <row r="23" spans="1:11" ht="18">
      <c r="A23" s="71" t="s">
        <v>14</v>
      </c>
      <c r="B23" s="69"/>
      <c r="C23" s="68"/>
      <c r="D23" s="30"/>
      <c r="E23" s="30"/>
      <c r="F23" s="30"/>
      <c r="G23" s="34">
        <v>5000</v>
      </c>
      <c r="H23" s="32"/>
      <c r="I23" s="30"/>
      <c r="J23" s="30"/>
      <c r="K23" s="31"/>
    </row>
    <row r="24" spans="1:11" ht="12">
      <c r="A24" s="65"/>
      <c r="B24" s="66"/>
      <c r="C24" s="68"/>
      <c r="D24" s="30"/>
      <c r="E24" s="30"/>
      <c r="F24" s="30"/>
      <c r="G24" s="30"/>
      <c r="H24" s="30"/>
      <c r="I24" s="30"/>
      <c r="J24" s="30"/>
      <c r="K24" s="31"/>
    </row>
    <row r="25" spans="1:11" ht="18">
      <c r="A25" s="71" t="s">
        <v>8</v>
      </c>
      <c r="B25" s="69"/>
      <c r="C25" s="68"/>
      <c r="D25" s="30"/>
      <c r="E25" s="30"/>
      <c r="F25" s="30"/>
      <c r="G25" s="34">
        <v>2500</v>
      </c>
      <c r="H25" s="30"/>
      <c r="I25" s="30"/>
      <c r="J25" s="30"/>
      <c r="K25" s="31"/>
    </row>
    <row r="26" spans="1:11" ht="12">
      <c r="A26" s="63"/>
      <c r="B26" s="64"/>
      <c r="C26" s="68"/>
      <c r="D26" s="30"/>
      <c r="E26" s="30"/>
      <c r="F26" s="30"/>
      <c r="G26" s="30"/>
      <c r="H26" s="30"/>
      <c r="I26" s="30"/>
      <c r="J26" s="30"/>
      <c r="K26" s="31"/>
    </row>
    <row r="27" spans="1:11" ht="18">
      <c r="A27" s="71" t="s">
        <v>15</v>
      </c>
      <c r="B27" s="69"/>
      <c r="C27" s="68"/>
      <c r="D27" s="30"/>
      <c r="E27" s="30"/>
      <c r="F27" s="30"/>
      <c r="G27" s="34">
        <v>2000</v>
      </c>
      <c r="H27" s="32"/>
      <c r="I27" s="30"/>
      <c r="J27" s="30"/>
      <c r="K27" s="31"/>
    </row>
    <row r="28" spans="1:11" ht="12">
      <c r="A28" s="63"/>
      <c r="B28" s="64"/>
      <c r="C28" s="68"/>
      <c r="D28" s="30"/>
      <c r="E28" s="30"/>
      <c r="F28" s="30"/>
      <c r="G28" s="30"/>
      <c r="H28" s="30"/>
      <c r="I28" s="30"/>
      <c r="J28" s="30"/>
      <c r="K28" s="31"/>
    </row>
    <row r="29" spans="1:11" ht="18">
      <c r="A29" s="71" t="s">
        <v>35</v>
      </c>
      <c r="B29" s="69"/>
      <c r="C29" s="68"/>
      <c r="D29" s="30"/>
      <c r="E29" s="30"/>
      <c r="F29" s="30"/>
      <c r="G29" s="34">
        <v>5000</v>
      </c>
      <c r="H29" s="35"/>
      <c r="I29" s="36"/>
      <c r="J29" s="36"/>
      <c r="K29" s="37"/>
    </row>
    <row r="30" spans="1:11" ht="12.75" thickBot="1">
      <c r="A30" s="38"/>
      <c r="B30" s="39"/>
      <c r="C30" s="39"/>
      <c r="D30" s="39"/>
      <c r="E30" s="39"/>
      <c r="F30" s="39"/>
      <c r="G30" s="40"/>
      <c r="H30" s="40"/>
      <c r="I30" s="40"/>
      <c r="J30" s="40"/>
      <c r="K30" s="41"/>
    </row>
    <row r="31" ht="12.75" thickTop="1"/>
    <row r="32" ht="12">
      <c r="A32" s="60" t="s">
        <v>23</v>
      </c>
    </row>
    <row r="33" spans="7:18" ht="18" thickBot="1">
      <c r="G33" s="51" t="s">
        <v>9</v>
      </c>
      <c r="H33" s="46"/>
      <c r="M33" s="92" t="s">
        <v>28</v>
      </c>
      <c r="N33" s="55"/>
      <c r="O33" s="56"/>
      <c r="P33" s="6"/>
      <c r="Q33" s="6"/>
      <c r="R33" s="6"/>
    </row>
    <row r="34" spans="1:13" ht="18.75" thickTop="1">
      <c r="A34" s="98">
        <f>G34-G5</f>
        <v>-2825</v>
      </c>
      <c r="B34" s="97">
        <f>A34/G5</f>
        <v>-0.70625</v>
      </c>
      <c r="C34" s="26"/>
      <c r="D34" s="27"/>
      <c r="E34" s="27"/>
      <c r="F34" s="96"/>
      <c r="G34" s="47">
        <f>(G36+(G37/G38))</f>
        <v>1175</v>
      </c>
      <c r="H34" s="30"/>
      <c r="I34" s="99">
        <f>M34-G13</f>
        <v>11992.000000000007</v>
      </c>
      <c r="J34" s="97">
        <f>I34/G13</f>
        <v>0.23061538461538475</v>
      </c>
      <c r="K34" s="26"/>
      <c r="L34" s="27"/>
      <c r="M34" s="57">
        <f>(M36-M37)*M38</f>
        <v>63992.00000000001</v>
      </c>
    </row>
    <row r="35" spans="1:13" ht="12">
      <c r="A35" s="65"/>
      <c r="B35" s="66"/>
      <c r="C35" s="29"/>
      <c r="D35" s="30"/>
      <c r="E35" s="30"/>
      <c r="F35" s="30"/>
      <c r="G35" s="31"/>
      <c r="H35" s="30"/>
      <c r="I35" s="65"/>
      <c r="J35" s="66"/>
      <c r="K35" s="29"/>
      <c r="L35" s="30"/>
      <c r="M35" s="31"/>
    </row>
    <row r="36" spans="1:13" ht="18">
      <c r="A36" s="72">
        <f>G36-G9</f>
        <v>-1300</v>
      </c>
      <c r="B36" s="73">
        <f>(G36-G9)/G9</f>
        <v>-0.5909090909090909</v>
      </c>
      <c r="C36" s="29"/>
      <c r="D36" s="30"/>
      <c r="E36" s="30"/>
      <c r="F36" s="43" t="s">
        <v>17</v>
      </c>
      <c r="G36" s="48">
        <v>900</v>
      </c>
      <c r="H36" s="32"/>
      <c r="I36" s="72">
        <f>M36-G5</f>
        <v>-3870.01</v>
      </c>
      <c r="J36" s="73">
        <f>(M36-G5)/G5</f>
        <v>-0.9675025</v>
      </c>
      <c r="K36" s="29"/>
      <c r="L36" s="43" t="s">
        <v>11</v>
      </c>
      <c r="M36" s="48">
        <v>129.99</v>
      </c>
    </row>
    <row r="37" spans="1:13" ht="18">
      <c r="A37" s="75">
        <f>G37-G13</f>
        <v>-50900</v>
      </c>
      <c r="B37" s="74">
        <f>(G37-G13)/G13</f>
        <v>-0.9788461538461538</v>
      </c>
      <c r="C37" s="33"/>
      <c r="D37" s="30"/>
      <c r="E37" s="30"/>
      <c r="F37" s="43" t="s">
        <v>16</v>
      </c>
      <c r="G37" s="49">
        <v>1100</v>
      </c>
      <c r="H37" s="32"/>
      <c r="I37" s="78">
        <f>M37-G9</f>
        <v>-2150</v>
      </c>
      <c r="J37" s="73">
        <f>(M37-G9)/G9</f>
        <v>-0.9772727272727273</v>
      </c>
      <c r="K37" s="33"/>
      <c r="L37" s="43" t="s">
        <v>17</v>
      </c>
      <c r="M37" s="48">
        <v>50</v>
      </c>
    </row>
    <row r="38" spans="1:13" ht="18.75" thickBot="1">
      <c r="A38" s="76">
        <f>G38-I15</f>
        <v>-24.88888888888889</v>
      </c>
      <c r="B38" s="77">
        <f>(G38-I15)/I15</f>
        <v>-0.8615384615384616</v>
      </c>
      <c r="C38" s="39"/>
      <c r="D38" s="39"/>
      <c r="E38" s="39"/>
      <c r="F38" s="44" t="s">
        <v>37</v>
      </c>
      <c r="G38" s="50">
        <v>4</v>
      </c>
      <c r="H38" s="32"/>
      <c r="I38" s="79">
        <f>M38-I15</f>
        <v>771.1111111111111</v>
      </c>
      <c r="J38" s="80">
        <f>(M38-I15)/I15</f>
        <v>26.69230769230769</v>
      </c>
      <c r="K38" s="39"/>
      <c r="L38" s="44" t="s">
        <v>37</v>
      </c>
      <c r="M38" s="50">
        <v>800</v>
      </c>
    </row>
    <row r="39" spans="1:12" ht="12.75" thickTop="1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12"/>
    </row>
    <row r="40" spans="7:13" ht="18" thickBot="1">
      <c r="G40" s="52" t="s">
        <v>10</v>
      </c>
      <c r="H40" s="30"/>
      <c r="M40" s="93" t="s">
        <v>29</v>
      </c>
    </row>
    <row r="41" spans="1:13" ht="18.75" thickTop="1">
      <c r="A41" s="98">
        <f>G41-G9</f>
        <v>300</v>
      </c>
      <c r="B41" s="100">
        <f>A41/G9</f>
        <v>0.13636363636363635</v>
      </c>
      <c r="C41" s="26"/>
      <c r="D41" s="27"/>
      <c r="E41" s="27"/>
      <c r="F41" s="27"/>
      <c r="G41" s="53">
        <f>(G43-(G44/G45))</f>
        <v>2500</v>
      </c>
      <c r="H41" s="30"/>
      <c r="I41" s="101">
        <f>M41-I15</f>
        <v>555.8164503940777</v>
      </c>
      <c r="J41" s="100">
        <f>I41/I15</f>
        <v>19.239800205948843</v>
      </c>
      <c r="K41" s="26"/>
      <c r="L41" s="27"/>
      <c r="M41" s="59">
        <f>M45/(M43-M44)</f>
        <v>584.7053392829666</v>
      </c>
    </row>
    <row r="42" spans="1:13" ht="15">
      <c r="A42" s="65"/>
      <c r="B42" s="66"/>
      <c r="C42" s="29"/>
      <c r="D42" s="30"/>
      <c r="E42" s="30"/>
      <c r="F42" s="30"/>
      <c r="G42" s="31"/>
      <c r="H42" s="32"/>
      <c r="I42" s="65"/>
      <c r="J42" s="66"/>
      <c r="K42" s="29"/>
      <c r="L42" s="30"/>
      <c r="M42" s="31"/>
    </row>
    <row r="43" spans="1:13" ht="18">
      <c r="A43" s="72">
        <f>G43-G5</f>
        <v>1000</v>
      </c>
      <c r="B43" s="81">
        <f>A43/G5</f>
        <v>0.25</v>
      </c>
      <c r="C43" s="29"/>
      <c r="D43" s="30"/>
      <c r="E43" s="30"/>
      <c r="F43" s="43" t="s">
        <v>11</v>
      </c>
      <c r="G43" s="48">
        <v>5000</v>
      </c>
      <c r="H43" s="30"/>
      <c r="I43" s="72">
        <f>M43-G5</f>
        <v>-3880.01</v>
      </c>
      <c r="J43" s="81">
        <f>I43/G5</f>
        <v>-0.9700025000000001</v>
      </c>
      <c r="K43" s="29"/>
      <c r="L43" s="43" t="s">
        <v>11</v>
      </c>
      <c r="M43" s="48">
        <v>119.99</v>
      </c>
    </row>
    <row r="44" spans="1:13" ht="18">
      <c r="A44" s="75">
        <f>G44-G13</f>
        <v>-27000</v>
      </c>
      <c r="B44" s="82">
        <f>A44/G13</f>
        <v>-0.5192307692307693</v>
      </c>
      <c r="C44" s="33"/>
      <c r="D44" s="30"/>
      <c r="E44" s="30"/>
      <c r="F44" s="43" t="s">
        <v>16</v>
      </c>
      <c r="G44" s="49">
        <v>25000</v>
      </c>
      <c r="H44" s="42"/>
      <c r="I44" s="72">
        <f>M44-G9</f>
        <v>-2145</v>
      </c>
      <c r="J44" s="81">
        <f>I44/G9</f>
        <v>-0.975</v>
      </c>
      <c r="K44" s="33"/>
      <c r="L44" s="43" t="s">
        <v>17</v>
      </c>
      <c r="M44" s="48">
        <v>55</v>
      </c>
    </row>
    <row r="45" spans="1:13" ht="18.75" thickBot="1">
      <c r="A45" s="76">
        <f>G45-I15</f>
        <v>-18.88888888888889</v>
      </c>
      <c r="B45" s="83">
        <f>A45/I15</f>
        <v>-0.6538461538461539</v>
      </c>
      <c r="C45" s="39"/>
      <c r="D45" s="39"/>
      <c r="E45" s="39"/>
      <c r="F45" s="44" t="s">
        <v>37</v>
      </c>
      <c r="G45" s="50">
        <v>10</v>
      </c>
      <c r="H45" s="45"/>
      <c r="I45" s="84">
        <f>M45-G13</f>
        <v>-14000</v>
      </c>
      <c r="J45" s="85">
        <f>I45/G13</f>
        <v>-0.2692307692307692</v>
      </c>
      <c r="K45" s="39"/>
      <c r="L45" s="44" t="s">
        <v>16</v>
      </c>
      <c r="M45" s="58">
        <v>38000</v>
      </c>
    </row>
    <row r="46" ht="12.75" thickTop="1"/>
  </sheetData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Westmont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Newton</dc:creator>
  <cp:keywords/>
  <dc:description/>
  <cp:lastModifiedBy>Dave Newton</cp:lastModifiedBy>
  <dcterms:created xsi:type="dcterms:W3CDTF">2005-07-08T19:02:00Z</dcterms:created>
  <dcterms:modified xsi:type="dcterms:W3CDTF">2011-09-24T19:49:33Z</dcterms:modified>
  <cp:category/>
  <cp:version/>
  <cp:contentType/>
  <cp:contentStatus/>
</cp:coreProperties>
</file>